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О САЙТЕ\2\1\"/>
    </mc:Choice>
  </mc:AlternateContent>
  <xr:revisionPtr revIDLastSave="0" documentId="13_ncr:1_{2DACD5C5-C090-4A6A-9628-E3465EB8E398}" xr6:coauthVersionLast="36" xr6:coauthVersionMax="36" xr10:uidLastSave="{00000000-0000-0000-0000-000000000000}"/>
  <workbookProtection workbookPassword="E5EA" lockStructure="1"/>
  <bookViews>
    <workbookView xWindow="0" yWindow="0" windowWidth="28800" windowHeight="12225" xr2:uid="{1A63C959-12E3-4545-B3B5-17FD71AAE8D3}"/>
  </bookViews>
  <sheets>
    <sheet name="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12" i="1" l="1"/>
  <c r="D11" i="1"/>
  <c r="D18" i="1" s="1"/>
  <c r="D20" i="1" s="1"/>
  <c r="D23" i="1" s="1"/>
  <c r="D24" i="1" s="1"/>
  <c r="C11" i="1"/>
  <c r="C12" i="1" s="1"/>
  <c r="B11" i="1"/>
  <c r="B12" i="1" s="1"/>
  <c r="D10" i="1"/>
  <c r="C10" i="1"/>
  <c r="B10" i="1"/>
  <c r="D9" i="1"/>
  <c r="C9" i="1"/>
  <c r="B9" i="1"/>
  <c r="B24" i="1" l="1"/>
  <c r="B18" i="1"/>
  <c r="B20" i="1" s="1"/>
  <c r="B23" i="1" s="1"/>
  <c r="C18" i="1"/>
  <c r="C20" i="1" s="1"/>
  <c r="C23" i="1" s="1"/>
  <c r="C24" i="1" s="1"/>
  <c r="D25" i="1" l="1"/>
  <c r="C25" i="1"/>
  <c r="C29" i="1" l="1"/>
</calcChain>
</file>

<file path=xl/sharedStrings.xml><?xml version="1.0" encoding="utf-8"?>
<sst xmlns="http://schemas.openxmlformats.org/spreadsheetml/2006/main" count="31" uniqueCount="31">
  <si>
    <t>Внедрение энергоэффективных оконных блоков из ПВХ</t>
  </si>
  <si>
    <t>До проекта</t>
  </si>
  <si>
    <t>По проекту (ТЭО)</t>
  </si>
  <si>
    <t>Фактически</t>
  </si>
  <si>
    <r>
      <t>Площадь ограждающих конструкций оконных проемов, м</t>
    </r>
    <r>
      <rPr>
        <vertAlign val="superscript"/>
        <sz val="11"/>
        <color theme="1"/>
        <rFont val="Calibri"/>
        <family val="2"/>
        <scheme val="minor"/>
      </rPr>
      <t>2</t>
    </r>
  </si>
  <si>
    <t>Сопротивление теплопередаче ограждающих конструкций оконных проемов, м2 0С/Вт</t>
  </si>
  <si>
    <t>Температура воздуха внутри помещения, 0С</t>
  </si>
  <si>
    <t>Температура наружного воздуха, 0С</t>
  </si>
  <si>
    <t>Коэффициент, зависящий от положения наружной поверхности ограждающих конструкций по отношению к наружному воздуху</t>
  </si>
  <si>
    <t>Длительность отопительного периода, суток</t>
  </si>
  <si>
    <t>Основной годовой расход тепловой энергии на компенсацию потерь тепла через ограждающие конструкции оконных проемов, Гкал</t>
  </si>
  <si>
    <t>Удельный вес внутреннего воздуха, Н/м3</t>
  </si>
  <si>
    <t>Удельный вес наружного воздуха, Н/м3</t>
  </si>
  <si>
    <t>Плотность наружного воздуха, кг/м3</t>
  </si>
  <si>
    <t>Аэродинамические коэффициент для наветренной поверхности ограждающих конструкций здания</t>
  </si>
  <si>
    <t>Аэродинамические коэффициент для подветренной поверхности ограждающих конструкций здания</t>
  </si>
  <si>
    <t xml:space="preserve">Коэффициент учета изменения скоростного давления ветра в зависимости от высоты здания </t>
  </si>
  <si>
    <t>Высота здания от отметки земли до верха карниза, м</t>
  </si>
  <si>
    <t>Скорость ветра, м/с</t>
  </si>
  <si>
    <t>Разность давления воздуха у наружной и внутренней поверхностей ограждающих конструкций оконных проемов, Па</t>
  </si>
  <si>
    <t xml:space="preserve">Cопротивление воздухопроницанию оконных блоков, м2·ч·Па/кг </t>
  </si>
  <si>
    <t>Количество воздуха, поступающего через окна и балконные двери, кг/ч</t>
  </si>
  <si>
    <t xml:space="preserve">Коэффициент, учитывающий влияние встречного теплового потока, для окон и балконных дверей с раздельными переплетами </t>
  </si>
  <si>
    <r>
      <t>Удельная теплоемкость воздуха, кДж/(кг</t>
    </r>
    <r>
      <rPr>
        <sz val="11"/>
        <color theme="1"/>
        <rFont val="Calibri"/>
        <family val="2"/>
        <charset val="204"/>
      </rPr>
      <t>·</t>
    </r>
    <r>
      <rPr>
        <sz val="11"/>
        <color theme="1"/>
        <rFont val="Calibri"/>
        <family val="2"/>
        <scheme val="minor"/>
      </rPr>
      <t xml:space="preserve"> </t>
    </r>
    <r>
      <rPr>
        <vertAlign val="super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С)</t>
    </r>
  </si>
  <si>
    <t>Добавочный годовой расход теплоэнергии на нагревание наружного воздуха, поступающего путем инфильтрации через щели ограждающих конструкций оконных проемов</t>
  </si>
  <si>
    <t>Определение расхода тепловой энергии на компенсацию потерь тепла через оконные проемы, Гкал</t>
  </si>
  <si>
    <t>Годовая экономия тепловой энергии от внедрения энергоэффективных оконных блоков из ПВХ, Гкал</t>
  </si>
  <si>
    <t>Удельный расход топлива на производство тепловой энергии на теплоисточнике, кг у.т./Гкал</t>
  </si>
  <si>
    <t>Коэффициент потерь в существующих тепловых сетях, %</t>
  </si>
  <si>
    <t>Экономия топлива от снижения потребления тепловой энергии,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</si>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</sst>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2" fillId="0" borderId="2" xfId="0" applyFont="1" applyBorder="1" applyProtection="1"/>
    <xf numFmtId="0" fontId="0" fillId="3" borderId="2" xfId="0" applyFill="1" applyBorder="1" applyProtection="1">
      <protection locked="0"/>
    </xf>
    <xf numFmtId="0" fontId="0" fillId="0" borderId="2" xfId="0" applyBorder="1" applyAlignment="1" applyProtection="1">
      <alignment wrapText="1"/>
    </xf>
    <xf numFmtId="2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F29AA-437E-4175-BA9A-E98A01BF3B93}">
  <sheetPr codeName="Sheet22"/>
  <dimension ref="A1:D29"/>
  <sheetViews>
    <sheetView tabSelected="1" workbookViewId="0">
      <selection activeCell="H24" sqref="H24"/>
    </sheetView>
  </sheetViews>
  <sheetFormatPr defaultRowHeight="15" x14ac:dyDescent="0.25"/>
  <cols>
    <col min="1" max="1" width="82.7109375" customWidth="1"/>
    <col min="2" max="2" width="12.85546875" customWidth="1"/>
    <col min="3" max="3" width="18" customWidth="1"/>
    <col min="4" max="4" width="13.85546875" customWidth="1"/>
  </cols>
  <sheetData>
    <row r="1" spans="1:4" ht="21" x14ac:dyDescent="0.35">
      <c r="A1" s="8" t="s">
        <v>0</v>
      </c>
      <c r="B1" s="8"/>
      <c r="C1" s="8"/>
      <c r="D1" s="8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ht="17.25" x14ac:dyDescent="0.25">
      <c r="A3" s="3" t="s">
        <v>4</v>
      </c>
      <c r="B3" s="4"/>
      <c r="C3" s="4"/>
      <c r="D3" s="4"/>
    </row>
    <row r="4" spans="1:4" x14ac:dyDescent="0.25">
      <c r="A4" s="1" t="s">
        <v>5</v>
      </c>
      <c r="B4" s="4"/>
      <c r="C4" s="4"/>
      <c r="D4" s="4"/>
    </row>
    <row r="5" spans="1:4" x14ac:dyDescent="0.25">
      <c r="A5" s="1" t="s">
        <v>6</v>
      </c>
      <c r="B5" s="4"/>
      <c r="C5" s="4"/>
      <c r="D5" s="4"/>
    </row>
    <row r="6" spans="1:4" x14ac:dyDescent="0.25">
      <c r="A6" s="1" t="s">
        <v>7</v>
      </c>
      <c r="B6" s="4"/>
      <c r="C6" s="4"/>
      <c r="D6" s="4"/>
    </row>
    <row r="7" spans="1:4" ht="30" x14ac:dyDescent="0.25">
      <c r="A7" s="5" t="s">
        <v>8</v>
      </c>
      <c r="B7" s="4"/>
      <c r="C7" s="4"/>
      <c r="D7" s="4"/>
    </row>
    <row r="8" spans="1:4" x14ac:dyDescent="0.25">
      <c r="A8" s="5" t="s">
        <v>9</v>
      </c>
      <c r="B8" s="4"/>
      <c r="C8" s="4"/>
      <c r="D8" s="4"/>
    </row>
    <row r="9" spans="1:4" ht="30" x14ac:dyDescent="0.25">
      <c r="A9" s="5" t="s">
        <v>10</v>
      </c>
      <c r="B9" s="6" t="e">
        <f>B3/B4*(B5-B6)*0.86*B7*B8*24/1000000</f>
        <v>#DIV/0!</v>
      </c>
      <c r="C9" s="6" t="e">
        <f>C3/C4*(C5-C6)*0.86*C7*C8*24/1000000</f>
        <v>#DIV/0!</v>
      </c>
      <c r="D9" s="6" t="e">
        <f>D3/D4*(D5-D6)*0.86*D7*D8*24/1000000</f>
        <v>#DIV/0!</v>
      </c>
    </row>
    <row r="10" spans="1:4" x14ac:dyDescent="0.25">
      <c r="A10" s="5" t="s">
        <v>11</v>
      </c>
      <c r="B10" s="6">
        <f t="shared" ref="B10:D11" si="0">3463/(273+B5)</f>
        <v>12.684981684981684</v>
      </c>
      <c r="C10" s="6">
        <f t="shared" si="0"/>
        <v>12.684981684981684</v>
      </c>
      <c r="D10" s="6">
        <f t="shared" si="0"/>
        <v>12.684981684981684</v>
      </c>
    </row>
    <row r="11" spans="1:4" x14ac:dyDescent="0.25">
      <c r="A11" s="5" t="s">
        <v>12</v>
      </c>
      <c r="B11" s="6">
        <f t="shared" si="0"/>
        <v>12.684981684981684</v>
      </c>
      <c r="C11" s="6">
        <f t="shared" si="0"/>
        <v>12.684981684981684</v>
      </c>
      <c r="D11" s="6">
        <f t="shared" si="0"/>
        <v>12.684981684981684</v>
      </c>
    </row>
    <row r="12" spans="1:4" x14ac:dyDescent="0.25">
      <c r="A12" s="5" t="s">
        <v>13</v>
      </c>
      <c r="B12" s="6">
        <f>B11/9.8</f>
        <v>1.2943858862226207</v>
      </c>
      <c r="C12" s="6">
        <f>C11/9.8</f>
        <v>1.2943858862226207</v>
      </c>
      <c r="D12" s="6">
        <f>D11/9.8</f>
        <v>1.2943858862226207</v>
      </c>
    </row>
    <row r="13" spans="1:4" ht="30" x14ac:dyDescent="0.25">
      <c r="A13" s="5" t="s">
        <v>14</v>
      </c>
      <c r="B13" s="4"/>
      <c r="C13" s="4"/>
      <c r="D13" s="4"/>
    </row>
    <row r="14" spans="1:4" ht="30" x14ac:dyDescent="0.25">
      <c r="A14" s="5" t="s">
        <v>15</v>
      </c>
      <c r="B14" s="4"/>
      <c r="C14" s="4"/>
      <c r="D14" s="4"/>
    </row>
    <row r="15" spans="1:4" ht="30" x14ac:dyDescent="0.25">
      <c r="A15" s="5" t="s">
        <v>16</v>
      </c>
      <c r="B15" s="4"/>
      <c r="C15" s="4"/>
      <c r="D15" s="4"/>
    </row>
    <row r="16" spans="1:4" x14ac:dyDescent="0.25">
      <c r="A16" s="5" t="s">
        <v>17</v>
      </c>
      <c r="B16" s="4"/>
      <c r="C16" s="4"/>
      <c r="D16" s="4"/>
    </row>
    <row r="17" spans="1:4" x14ac:dyDescent="0.25">
      <c r="A17" s="5" t="s">
        <v>18</v>
      </c>
      <c r="B17" s="4"/>
      <c r="C17" s="4"/>
      <c r="D17" s="4"/>
    </row>
    <row r="18" spans="1:4" ht="30" x14ac:dyDescent="0.25">
      <c r="A18" s="5" t="s">
        <v>19</v>
      </c>
      <c r="B18" s="6">
        <f>B16*(B11-B10)+0.5*B12*(B17^2)*(B13-B14)*B15</f>
        <v>0</v>
      </c>
      <c r="C18" s="6">
        <f>C16*(C11-C10)+0.5*C12*(C17^2)*(C13-C14)*C15</f>
        <v>0</v>
      </c>
      <c r="D18" s="6">
        <f>D16*(D11-D10)+0.5*D12*(D17^2)*(D13-D14)*D15</f>
        <v>0</v>
      </c>
    </row>
    <row r="19" spans="1:4" x14ac:dyDescent="0.25">
      <c r="A19" s="5" t="s">
        <v>20</v>
      </c>
      <c r="B19" s="7"/>
      <c r="C19" s="4"/>
      <c r="D19" s="4"/>
    </row>
    <row r="20" spans="1:4" x14ac:dyDescent="0.25">
      <c r="A20" s="5" t="s">
        <v>21</v>
      </c>
      <c r="B20" s="6" t="e">
        <f>B3*(B18^0.67)*0.216/B19</f>
        <v>#DIV/0!</v>
      </c>
      <c r="C20" s="6" t="e">
        <f>C3*(C18^0.67)*0.216/C19</f>
        <v>#DIV/0!</v>
      </c>
      <c r="D20" s="6" t="e">
        <f>D3*(D18^0.67)*0.216/D19</f>
        <v>#DIV/0!</v>
      </c>
    </row>
    <row r="21" spans="1:4" ht="30" x14ac:dyDescent="0.25">
      <c r="A21" s="5" t="s">
        <v>22</v>
      </c>
      <c r="B21" s="7"/>
      <c r="C21" s="7"/>
      <c r="D21" s="7"/>
    </row>
    <row r="22" spans="1:4" ht="17.25" x14ac:dyDescent="0.25">
      <c r="A22" s="3" t="s">
        <v>23</v>
      </c>
      <c r="B22" s="7"/>
      <c r="C22" s="7"/>
      <c r="D22" s="7"/>
    </row>
    <row r="23" spans="1:4" ht="45" x14ac:dyDescent="0.25">
      <c r="A23" s="5" t="s">
        <v>24</v>
      </c>
      <c r="B23" s="6" t="e">
        <f>0.24*B20*B22*(B5-B6)*B21*B8*24/1000000</f>
        <v>#DIV/0!</v>
      </c>
      <c r="C23" s="6" t="e">
        <f>0.24*C20*C22*(C5-C6)*C21*C8*24/1000000</f>
        <v>#DIV/0!</v>
      </c>
      <c r="D23" s="6" t="e">
        <f>0.24*D20*D22*(D5-D6)*D21*D8*24/1000000</f>
        <v>#DIV/0!</v>
      </c>
    </row>
    <row r="24" spans="1:4" ht="30" x14ac:dyDescent="0.25">
      <c r="A24" s="5" t="s">
        <v>25</v>
      </c>
      <c r="B24" s="6" t="e">
        <f>B9+B23</f>
        <v>#DIV/0!</v>
      </c>
      <c r="C24" s="6" t="e">
        <f>C9+C23</f>
        <v>#DIV/0!</v>
      </c>
      <c r="D24" s="6" t="e">
        <f>D9+D23</f>
        <v>#DIV/0!</v>
      </c>
    </row>
    <row r="25" spans="1:4" ht="30" x14ac:dyDescent="0.25">
      <c r="A25" s="5" t="s">
        <v>26</v>
      </c>
      <c r="B25" s="1"/>
      <c r="C25" s="6" t="e">
        <f>B24-C24</f>
        <v>#DIV/0!</v>
      </c>
      <c r="D25" s="6" t="e">
        <f>B24-D24</f>
        <v>#DIV/0!</v>
      </c>
    </row>
    <row r="26" spans="1:4" ht="30" x14ac:dyDescent="0.25">
      <c r="A26" s="5" t="s">
        <v>27</v>
      </c>
      <c r="B26" s="1"/>
      <c r="C26" s="4"/>
      <c r="D26" s="4"/>
    </row>
    <row r="27" spans="1:4" x14ac:dyDescent="0.25">
      <c r="A27" s="1" t="s">
        <v>28</v>
      </c>
      <c r="B27" s="1"/>
      <c r="C27" s="4"/>
      <c r="D27" s="4"/>
    </row>
    <row r="28" spans="1:4" x14ac:dyDescent="0.25">
      <c r="A28" s="1" t="s">
        <v>29</v>
      </c>
      <c r="B28" s="1"/>
      <c r="C28" s="6" t="e">
        <f>C25*C26*(1+C27/100)/1000</f>
        <v>#DIV/0!</v>
      </c>
      <c r="D28" s="6" t="e">
        <f>D25*D26*(1+D27/100)/1000</f>
        <v>#DIV/0!</v>
      </c>
    </row>
    <row r="29" spans="1:4" x14ac:dyDescent="0.25">
      <c r="A29" s="1" t="s">
        <v>30</v>
      </c>
      <c r="B29" s="1"/>
      <c r="C29" s="9" t="e">
        <f>C28-D28</f>
        <v>#DIV/0!</v>
      </c>
      <c r="D29" s="9"/>
    </row>
  </sheetData>
  <sheetProtection password="E5EA" sheet="1" objects="1" scenarios="1"/>
  <mergeCells count="2">
    <mergeCell ref="A1:D1"/>
    <mergeCell ref="C29:D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KPd</cp:lastModifiedBy>
  <dcterms:created xsi:type="dcterms:W3CDTF">2024-06-14T14:32:31Z</dcterms:created>
  <dcterms:modified xsi:type="dcterms:W3CDTF">2024-11-04T12:17:35Z</dcterms:modified>
</cp:coreProperties>
</file>