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05D3D6BF-2D7D-42EE-ABF5-8DB4A3E9A13D}" xr6:coauthVersionLast="45" xr6:coauthVersionMax="45" xr10:uidLastSave="{00000000-0000-0000-0000-000000000000}"/>
  <bookViews>
    <workbookView xWindow="-17565" yWindow="915" windowWidth="14595" windowHeight="14040" xr2:uid="{7CC21917-0EDD-4BA7-B708-7F3897989F3E}"/>
  </bookViews>
  <sheets>
    <sheet name="1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20" i="1" s="1"/>
  <c r="C21" i="1" s="1"/>
  <c r="B16" i="1"/>
  <c r="B20" i="1" s="1"/>
  <c r="B21" i="1" s="1"/>
  <c r="C11" i="1"/>
  <c r="C13" i="1" s="1"/>
  <c r="B11" i="1"/>
  <c r="B13" i="1" s="1"/>
  <c r="B9" i="1"/>
  <c r="B24" i="1" s="1"/>
  <c r="C7" i="1"/>
  <c r="C9" i="1" s="1"/>
  <c r="C24" i="1" s="1"/>
  <c r="B7" i="1"/>
  <c r="B27" i="1" l="1"/>
  <c r="B29" i="1"/>
  <c r="B26" i="1"/>
  <c r="B25" i="1"/>
  <c r="C26" i="1"/>
  <c r="C25" i="1"/>
  <c r="C27" i="1"/>
  <c r="C29" i="1"/>
  <c r="B22" i="1"/>
  <c r="C22" i="1"/>
  <c r="B23" i="1"/>
  <c r="C23" i="1"/>
  <c r="B30" i="1" l="1"/>
  <c r="B32" i="1" s="1"/>
  <c r="C30" i="1"/>
  <c r="C32" i="1" s="1"/>
  <c r="B33" i="1"/>
</calcChain>
</file>

<file path=xl/sharedStrings.xml><?xml version="1.0" encoding="utf-8"?>
<sst xmlns="http://schemas.openxmlformats.org/spreadsheetml/2006/main" count="34" uniqueCount="34">
  <si>
    <t>Внедрение регуляторов расхода тепловой энергии</t>
  </si>
  <si>
    <t>По проекту (ТЭО)</t>
  </si>
  <si>
    <t>Фактически</t>
  </si>
  <si>
    <t xml:space="preserve">Максимальный часовой расход тепла на отопление, ккал/ч </t>
  </si>
  <si>
    <r>
      <t xml:space="preserve">Расчетная температура внутреннего воздуха отапливаемых зданий, </t>
    </r>
    <r>
      <rPr>
        <sz val="15"/>
        <color theme="1"/>
        <rFont val="Symbol"/>
        <family val="1"/>
        <charset val="2"/>
      </rPr>
      <t>°</t>
    </r>
    <r>
      <rPr>
        <sz val="15"/>
        <color theme="1"/>
        <rFont val="Times New Roman"/>
        <family val="1"/>
      </rPr>
      <t xml:space="preserve">С </t>
    </r>
  </si>
  <si>
    <r>
      <t xml:space="preserve">Средняя температура наружного воздуха за отопительный период, </t>
    </r>
    <r>
      <rPr>
        <sz val="15"/>
        <color theme="1"/>
        <rFont val="Symbol"/>
        <family val="1"/>
        <charset val="2"/>
      </rPr>
      <t>°</t>
    </r>
    <r>
      <rPr>
        <sz val="15"/>
        <color theme="1"/>
        <rFont val="Times New Roman"/>
        <family val="1"/>
      </rPr>
      <t>С</t>
    </r>
  </si>
  <si>
    <r>
      <t xml:space="preserve">Средняя температура воздуха наиболее холодной пятидневки, </t>
    </r>
    <r>
      <rPr>
        <sz val="15"/>
        <color theme="1"/>
        <rFont val="Symbol"/>
        <family val="1"/>
        <charset val="2"/>
      </rPr>
      <t>°</t>
    </r>
    <r>
      <rPr>
        <sz val="15"/>
        <color theme="1"/>
        <rFont val="Times New Roman"/>
        <family val="1"/>
      </rPr>
      <t xml:space="preserve">С  </t>
    </r>
  </si>
  <si>
    <t>Среднечасовой расход тепла за отопительный период, ккал/ч</t>
  </si>
  <si>
    <t>Продолжительность отопительного периода, суток</t>
  </si>
  <si>
    <t>Годовой расход тепловой энергии на отопление жилых и общественных зданий, ккал</t>
  </si>
  <si>
    <t xml:space="preserve">Максимальный часовой расход тепла на вентиляцию, ккал/ч </t>
  </si>
  <si>
    <t>Cреднечасовой расход тепла на вентиляцию за отопительный период, ккал/ч</t>
  </si>
  <si>
    <t>Усредненное за отопительный период число часов работы системы вентиляции общественных зданий в течении суток, ч</t>
  </si>
  <si>
    <t>Годовой расход тепловой энергии на вентиляцию общественных зданий, ккал</t>
  </si>
  <si>
    <t>Максимальный часовой расход тепла на горячее водоснабжение, ккал/ч</t>
  </si>
  <si>
    <t>Коэффициент  часовой неравномерности пользования горячей водой</t>
  </si>
  <si>
    <t>Среднечасовой расход тепла в на горячее водоснабжение за отопительный период, ккал/ч</t>
  </si>
  <si>
    <t xml:space="preserve">Температура холодной (водопроводной) воды в летний период, °С </t>
  </si>
  <si>
    <t>Температура холодной (водопроводной) воды  в отопительный период, °С</t>
  </si>
  <si>
    <t>Коэффициент, учитывающий снижение среднечасового расхода воды на горячее водоснабжение в летний период по отношению к отопительному</t>
  </si>
  <si>
    <t>Среднечасовой расход тепла на горячее водоснабжение в летний период, ккал/ч</t>
  </si>
  <si>
    <t>Годовой расход тепловой энергии на на горячее водоснабжение жилых и общественных зданий, ккал</t>
  </si>
  <si>
    <t>Экономия тепловой энергии за счет поддержание комфортной температуры воздуха, ккал</t>
  </si>
  <si>
    <t>Экономия тепловой энергии за счет ликвидации весенне-осенних перетопов, ккал</t>
  </si>
  <si>
    <t>Экономия тепловой энергии за счет автоматического снижения потребления тепловой энергии в нерабочее время (для нежилых зданий), ккал</t>
  </si>
  <si>
    <t>Экономия тепловой энергии за счет поддержание комфортной температуры воздуха в помещениях путем автоматического изменения расхода теплоносителя, поступающего на калорифер, ккал вентиляционной установки</t>
  </si>
  <si>
    <t>Экономия тепловой энергии за счет автоматического включения вентиляционной установки в рабочее время, ккал</t>
  </si>
  <si>
    <t>Экономия тепловой энергии за счет поддержание требуемой температуры горячей воды в системе ГВС , ккал</t>
  </si>
  <si>
    <t>Коэффициент экономии тепловой энергии за счет автоматического снижения температуры горячей воды</t>
  </si>
  <si>
    <t>Экономия тепловой энергии за счет автоматического снижения температуры горячей воды в ночное время, ккал</t>
  </si>
  <si>
    <t>Годовая экономия тепловой энергии, ккал</t>
  </si>
  <si>
    <t>Удельный расход условного топлива на выработку одной Гкал тепловой энергии, кг у.т./Гкал</t>
  </si>
  <si>
    <t>Годовая экономия условного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</si>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</sst>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5"/>
      <color theme="1"/>
      <name val="Symbol"/>
      <family val="1"/>
      <charset val="2"/>
    </font>
    <font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2" fillId="0" borderId="2" xfId="0" applyFont="1" applyBorder="1" applyProtection="1"/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right"/>
      <protection locked="0"/>
    </xf>
    <xf numFmtId="1" fontId="0" fillId="0" borderId="2" xfId="0" applyNumberFormat="1" applyBorder="1" applyProtection="1"/>
    <xf numFmtId="0" fontId="2" fillId="0" borderId="2" xfId="0" applyFont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2" fontId="0" fillId="3" borderId="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87538-4B0C-48BE-A424-D891D6911232}">
  <sheetPr codeName="Sheet19"/>
  <dimension ref="A1:C33"/>
  <sheetViews>
    <sheetView tabSelected="1" workbookViewId="0">
      <selection sqref="A1:C1"/>
    </sheetView>
  </sheetViews>
  <sheetFormatPr defaultRowHeight="15" x14ac:dyDescent="0.25"/>
  <cols>
    <col min="1" max="1" width="97.140625" customWidth="1"/>
    <col min="2" max="2" width="17.5703125" customWidth="1"/>
    <col min="3" max="3" width="14" customWidth="1"/>
  </cols>
  <sheetData>
    <row r="1" spans="1:3" ht="21" x14ac:dyDescent="0.35">
      <c r="A1" s="11" t="s">
        <v>0</v>
      </c>
      <c r="B1" s="11"/>
      <c r="C1" s="11"/>
    </row>
    <row r="2" spans="1:3" x14ac:dyDescent="0.25">
      <c r="A2" s="1"/>
      <c r="B2" s="2" t="s">
        <v>1</v>
      </c>
      <c r="C2" s="2" t="s">
        <v>2</v>
      </c>
    </row>
    <row r="3" spans="1:3" x14ac:dyDescent="0.25">
      <c r="A3" s="3" t="s">
        <v>3</v>
      </c>
      <c r="B3" s="4"/>
      <c r="C3" s="4"/>
    </row>
    <row r="4" spans="1:3" ht="19.5" x14ac:dyDescent="0.3">
      <c r="A4" s="3" t="s">
        <v>4</v>
      </c>
      <c r="B4" s="5"/>
      <c r="C4" s="4"/>
    </row>
    <row r="5" spans="1:3" ht="19.5" x14ac:dyDescent="0.3">
      <c r="A5" s="3" t="s">
        <v>5</v>
      </c>
      <c r="B5" s="6"/>
      <c r="C5" s="4"/>
    </row>
    <row r="6" spans="1:3" ht="19.5" x14ac:dyDescent="0.3">
      <c r="A6" s="3" t="s">
        <v>6</v>
      </c>
      <c r="B6" s="4"/>
      <c r="C6" s="4"/>
    </row>
    <row r="7" spans="1:3" x14ac:dyDescent="0.25">
      <c r="A7" s="3" t="s">
        <v>7</v>
      </c>
      <c r="B7" s="7" t="e">
        <f>B3*(B4-B5)/(B4-B6)</f>
        <v>#DIV/0!</v>
      </c>
      <c r="C7" s="7" t="e">
        <f>C3*(C4-C5)/(C4-C6)</f>
        <v>#DIV/0!</v>
      </c>
    </row>
    <row r="8" spans="1:3" x14ac:dyDescent="0.25">
      <c r="A8" s="3" t="s">
        <v>8</v>
      </c>
      <c r="B8" s="4"/>
      <c r="C8" s="4"/>
    </row>
    <row r="9" spans="1:3" x14ac:dyDescent="0.25">
      <c r="A9" s="3" t="s">
        <v>9</v>
      </c>
      <c r="B9" s="1" t="e">
        <f>B7*B8*24</f>
        <v>#DIV/0!</v>
      </c>
      <c r="C9" s="7" t="e">
        <f>C7*C8*24</f>
        <v>#DIV/0!</v>
      </c>
    </row>
    <row r="10" spans="1:3" x14ac:dyDescent="0.25">
      <c r="A10" s="3" t="s">
        <v>10</v>
      </c>
      <c r="B10" s="4"/>
      <c r="C10" s="4"/>
    </row>
    <row r="11" spans="1:3" x14ac:dyDescent="0.25">
      <c r="A11" s="3" t="s">
        <v>11</v>
      </c>
      <c r="B11" s="7" t="e">
        <f>B10*(B4-B5)/(B4-B6)</f>
        <v>#DIV/0!</v>
      </c>
      <c r="C11" s="7" t="e">
        <f>C10*(C4-C5)/(C4-C6)</f>
        <v>#DIV/0!</v>
      </c>
    </row>
    <row r="12" spans="1:3" ht="30" x14ac:dyDescent="0.25">
      <c r="A12" s="8" t="s">
        <v>12</v>
      </c>
      <c r="B12" s="4"/>
      <c r="C12" s="4"/>
    </row>
    <row r="13" spans="1:3" x14ac:dyDescent="0.25">
      <c r="A13" s="3" t="s">
        <v>13</v>
      </c>
      <c r="B13" s="1" t="e">
        <f>B11*B12*B8</f>
        <v>#DIV/0!</v>
      </c>
      <c r="C13" s="7" t="e">
        <f>C11*C12*C8</f>
        <v>#DIV/0!</v>
      </c>
    </row>
    <row r="14" spans="1:3" x14ac:dyDescent="0.25">
      <c r="A14" s="3" t="s">
        <v>14</v>
      </c>
      <c r="B14" s="4"/>
      <c r="C14" s="4"/>
    </row>
    <row r="15" spans="1:3" x14ac:dyDescent="0.25">
      <c r="A15" s="3" t="s">
        <v>15</v>
      </c>
      <c r="B15" s="4"/>
      <c r="C15" s="4"/>
    </row>
    <row r="16" spans="1:3" x14ac:dyDescent="0.25">
      <c r="A16" s="3" t="s">
        <v>16</v>
      </c>
      <c r="B16" s="1">
        <f>B14*B15</f>
        <v>0</v>
      </c>
      <c r="C16" s="1">
        <f>C14*C15</f>
        <v>0</v>
      </c>
    </row>
    <row r="17" spans="1:3" x14ac:dyDescent="0.25">
      <c r="A17" s="3" t="s">
        <v>17</v>
      </c>
      <c r="B17" s="4"/>
      <c r="C17" s="4"/>
    </row>
    <row r="18" spans="1:3" x14ac:dyDescent="0.25">
      <c r="A18" s="3" t="s">
        <v>18</v>
      </c>
      <c r="B18" s="4"/>
      <c r="C18" s="4"/>
    </row>
    <row r="19" spans="1:3" ht="30" x14ac:dyDescent="0.25">
      <c r="A19" s="8" t="s">
        <v>19</v>
      </c>
      <c r="B19" s="4"/>
      <c r="C19" s="4"/>
    </row>
    <row r="20" spans="1:3" x14ac:dyDescent="0.25">
      <c r="A20" s="3" t="s">
        <v>20</v>
      </c>
      <c r="B20" s="1">
        <f>B16*(55-B17)/(55-B18)*0.8</f>
        <v>0</v>
      </c>
      <c r="C20" s="1">
        <f>C16*(55-C17)/(55-C18)*0.8</f>
        <v>0</v>
      </c>
    </row>
    <row r="21" spans="1:3" x14ac:dyDescent="0.25">
      <c r="A21" s="3" t="s">
        <v>21</v>
      </c>
      <c r="B21" s="1">
        <f>B20*24*(350-B8)+B16*24*B8</f>
        <v>0</v>
      </c>
      <c r="C21" s="1">
        <f>C20*24*(350-C8)+C16*24*C8</f>
        <v>0</v>
      </c>
    </row>
    <row r="22" spans="1:3" x14ac:dyDescent="0.25">
      <c r="A22" s="1" t="s">
        <v>22</v>
      </c>
      <c r="B22" s="7" t="e">
        <f>0.02*B9</f>
        <v>#DIV/0!</v>
      </c>
      <c r="C22" s="7" t="e">
        <f>0.02*C9</f>
        <v>#DIV/0!</v>
      </c>
    </row>
    <row r="23" spans="1:3" x14ac:dyDescent="0.25">
      <c r="A23" s="1" t="s">
        <v>23</v>
      </c>
      <c r="B23" s="7" t="e">
        <f>0.12*B9</f>
        <v>#DIV/0!</v>
      </c>
      <c r="C23" s="7" t="e">
        <f>0.12*C9</f>
        <v>#DIV/0!</v>
      </c>
    </row>
    <row r="24" spans="1:3" ht="30" x14ac:dyDescent="0.25">
      <c r="A24" s="9" t="s">
        <v>24</v>
      </c>
      <c r="B24" s="7" t="e">
        <f>0.23*B9</f>
        <v>#DIV/0!</v>
      </c>
      <c r="C24" s="7" t="e">
        <f>0.23*C9</f>
        <v>#DIV/0!</v>
      </c>
    </row>
    <row r="25" spans="1:3" ht="45" x14ac:dyDescent="0.25">
      <c r="A25" s="9" t="s">
        <v>25</v>
      </c>
      <c r="B25" s="7" t="e">
        <f>0.09*B13</f>
        <v>#DIV/0!</v>
      </c>
      <c r="C25" s="7" t="e">
        <f>0.09*C13</f>
        <v>#DIV/0!</v>
      </c>
    </row>
    <row r="26" spans="1:3" ht="30" x14ac:dyDescent="0.25">
      <c r="A26" s="9" t="s">
        <v>26</v>
      </c>
      <c r="B26" s="7" t="e">
        <f>0.02*B13</f>
        <v>#DIV/0!</v>
      </c>
      <c r="C26" s="7" t="e">
        <f>0.02*C13</f>
        <v>#DIV/0!</v>
      </c>
    </row>
    <row r="27" spans="1:3" ht="30" x14ac:dyDescent="0.25">
      <c r="A27" s="9" t="s">
        <v>27</v>
      </c>
      <c r="B27" s="7">
        <f>0.02*B21</f>
        <v>0</v>
      </c>
      <c r="C27" s="7">
        <f>0.02*C21</f>
        <v>0</v>
      </c>
    </row>
    <row r="28" spans="1:3" ht="30" x14ac:dyDescent="0.25">
      <c r="A28" s="9" t="s">
        <v>28</v>
      </c>
      <c r="B28" s="4"/>
      <c r="C28" s="4"/>
    </row>
    <row r="29" spans="1:3" ht="30" x14ac:dyDescent="0.25">
      <c r="A29" s="9" t="s">
        <v>29</v>
      </c>
      <c r="B29" s="7">
        <f>B28*B21</f>
        <v>0</v>
      </c>
      <c r="C29" s="7">
        <f>C28*C21</f>
        <v>0</v>
      </c>
    </row>
    <row r="30" spans="1:3" x14ac:dyDescent="0.25">
      <c r="A30" s="1" t="s">
        <v>30</v>
      </c>
      <c r="B30" s="7" t="e">
        <f>B23+B24+B25+B22+B26+B27+B29</f>
        <v>#DIV/0!</v>
      </c>
      <c r="C30" s="7" t="e">
        <f>C23+C24+C25+C22+C26+C27+C29</f>
        <v>#DIV/0!</v>
      </c>
    </row>
    <row r="31" spans="1:3" x14ac:dyDescent="0.25">
      <c r="A31" s="1" t="s">
        <v>31</v>
      </c>
      <c r="B31" s="10"/>
      <c r="C31" s="10"/>
    </row>
    <row r="32" spans="1:3" x14ac:dyDescent="0.25">
      <c r="A32" s="1" t="s">
        <v>32</v>
      </c>
      <c r="B32" s="7" t="e">
        <f>B30*B31/1000</f>
        <v>#DIV/0!</v>
      </c>
      <c r="C32" s="7" t="e">
        <f>C30*C31/1000</f>
        <v>#DIV/0!</v>
      </c>
    </row>
    <row r="33" spans="1:3" x14ac:dyDescent="0.25">
      <c r="A33" s="1" t="s">
        <v>33</v>
      </c>
      <c r="B33" s="12" t="e">
        <f>B32-C32</f>
        <v>#DIV/0!</v>
      </c>
      <c r="C33" s="12"/>
    </row>
  </sheetData>
  <sheetProtection password="E5EA" sheet="1" objects="1" scenarios="1"/>
  <mergeCells count="2">
    <mergeCell ref="A1:C1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2024-06-14T14:32:28Z</dcterms:created>
  <dcterms:modified xsi:type="dcterms:W3CDTF">2024-06-17T07:01:52Z</dcterms:modified>
</cp:coreProperties>
</file>