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746BE855-CD7A-4B05-973D-80F041E51BCB}" xr6:coauthVersionLast="45" xr6:coauthVersionMax="45" xr10:uidLastSave="{00000000-0000-0000-0000-000000000000}"/>
  <bookViews>
    <workbookView xWindow="-17505" yWindow="1725" windowWidth="14925" windowHeight="11730" xr2:uid="{A2A8D737-1C56-48F4-9CB1-7E362657FDC1}"/>
  </bookViews>
  <sheets>
    <sheet name="11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" l="1"/>
  <c r="D9" i="1" s="1"/>
  <c r="D14" i="1" s="1"/>
  <c r="C6" i="1"/>
  <c r="C9" i="1" s="1"/>
  <c r="C14" i="1" s="1"/>
  <c r="B6" i="1"/>
  <c r="B9" i="1" s="1"/>
  <c r="B14" i="1" s="1"/>
  <c r="D17" i="1" l="1"/>
  <c r="C17" i="1"/>
  <c r="B11" i="1"/>
  <c r="C11" i="1"/>
  <c r="C13" i="1" s="1"/>
  <c r="D11" i="1"/>
  <c r="D13" i="1" s="1"/>
  <c r="C18" i="1" l="1"/>
  <c r="D18" i="1"/>
  <c r="C19" i="1" l="1"/>
</calcChain>
</file>

<file path=xl/sharedStrings.xml><?xml version="1.0" encoding="utf-8"?>
<sst xmlns="http://schemas.openxmlformats.org/spreadsheetml/2006/main" count="21" uniqueCount="21">
  <si>
    <t>Ликвидация длинных теплотрасс и паропроводов</t>
  </si>
  <si>
    <t>До проекта</t>
  </si>
  <si>
    <t>По проекту (ТЭО)</t>
  </si>
  <si>
    <t>Фактически</t>
  </si>
  <si>
    <t>Номинальная тепловая мощность котла, Гкал/ч</t>
  </si>
  <si>
    <t>Число часов работы, ч/год</t>
  </si>
  <si>
    <t>Коэффициент загрузки котла, %</t>
  </si>
  <si>
    <t>Выработка тепловой энергии, Гкал</t>
  </si>
  <si>
    <t>КПД котла по режимным испытаниям при среднем коэффициенте загрузки котла, %</t>
  </si>
  <si>
    <t>Собственные нужды котла, %</t>
  </si>
  <si>
    <t>Отпуск тепловой энергии, Гкал</t>
  </si>
  <si>
    <t>Удельный расход электроэнергии, необходимой для транспорта и производства 1 Гкал тепловой энергии, кВт.ч/Гкал</t>
  </si>
  <si>
    <t>Удельный расход условного топлива на отпуск тепловой энергии, кг у.т./Гкал</t>
  </si>
  <si>
    <t>Технологический расход тепловой энергии на транспорт в тепловых сетях, %</t>
  </si>
  <si>
    <t>Перерасход топлива, получаемый при использовании теплопровода, т у.т.</t>
  </si>
  <si>
    <t>Расход электроэнергии, необходимой для производства и транспорта тепловой энергии, кВт.ч</t>
  </si>
  <si>
    <t>Удельный расход топлива на отпуск электроэнергии на Лукомльской ГРЭС, г у.т./кВт.ч</t>
  </si>
  <si>
    <t>Потери в электрических сетях на транспорт электроэнергии в системе ГПО "Белэнерго", %</t>
  </si>
  <si>
    <t>Экономия условного топлива от снижения расхода электрической энергии, т у.т.</t>
  </si>
  <si>
    <t>Суммарная экономия условного топлива, т у.т.</t>
  </si>
  <si>
    <t>Разность между расчетной и верифицированной экономией,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</si>
</sst>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/>
    <xf numFmtId="0" fontId="0" fillId="0" borderId="2" xfId="0" applyBorder="1" applyAlignment="1" applyProtection="1">
      <alignment horizontal="center"/>
    </xf>
    <xf numFmtId="0" fontId="0" fillId="0" borderId="3" xfId="0" applyBorder="1" applyProtection="1"/>
    <xf numFmtId="0" fontId="0" fillId="3" borderId="3" xfId="0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0" fontId="0" fillId="0" borderId="3" xfId="0" applyBorder="1" applyAlignment="1" applyProtection="1">
      <alignment wrapText="1"/>
    </xf>
    <xf numFmtId="164" fontId="0" fillId="0" borderId="3" xfId="0" applyNumberFormat="1" applyBorder="1" applyProtection="1"/>
    <xf numFmtId="2" fontId="0" fillId="3" borderId="3" xfId="0" applyNumberFormat="1" applyFill="1" applyBorder="1" applyProtection="1">
      <protection locked="0"/>
    </xf>
    <xf numFmtId="2" fontId="0" fillId="0" borderId="3" xfId="0" applyNumberFormat="1" applyBorder="1" applyProtection="1"/>
    <xf numFmtId="1" fontId="0" fillId="0" borderId="3" xfId="0" applyNumberFormat="1" applyBorder="1" applyProtection="1"/>
    <xf numFmtId="0" fontId="0" fillId="0" borderId="4" xfId="0" applyBorder="1" applyProtection="1"/>
    <xf numFmtId="0" fontId="1" fillId="2" borderId="1" xfId="0" applyFont="1" applyFill="1" applyBorder="1" applyAlignment="1" applyProtection="1">
      <alignment horizontal="center"/>
    </xf>
    <xf numFmtId="164" fontId="0" fillId="0" borderId="5" xfId="0" applyNumberFormat="1" applyBorder="1" applyAlignment="1" applyProtection="1">
      <alignment horizontal="center"/>
    </xf>
    <xf numFmtId="164" fontId="0" fillId="0" borderId="6" xfId="0" applyNumberForma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nnikov/E/&#1052;&#1086;&#1080;%20&#1076;&#1086;&#1082;&#1091;&#1084;&#1077;&#1085;&#1090;&#1099;/&#1050;&#1086;&#1084;&#1101;&#1085;&#1077;&#1088;&#1075;&#1086;&#1101;&#1092;-&#1090;&#1100;/&#1044;&#1086;&#1075;&#1086;&#1074;&#1086;&#1088;&#1072;_2023/&#1044;&#1077;&#1087;&#1072;&#1088;&#1090;&#1072;&#1084;&#1077;&#1085;&#1090;_2023/&#1054;%20&#1058;&#1047;%20&#1087;&#1086;%20&#1079;&#1072;&#1076;&#1072;&#1085;&#1080;&#1102;%20&#1055;&#1056;&#1054;&#1054;&#1053;_20230510/&#1056;&#1072;&#1073;&#1086;&#1090;&#1072;/&#1055;&#1077;&#1088;&#1077;&#1087;&#1080;&#1089;&#1082;&#1072;%20&#1089;%20&#1052;&#1086;&#1083;&#1086;&#1095;&#1082;&#1086;/&#1088;&#1072;&#1089;&#1095;&#1077;&#1090;%20&#1074;&#1077;&#1088;&#1080;&#1092;&#1080;&#1082;&#1072;&#1094;&#1080;&#1080;%20&#1087;&#1086;%20&#1087;&#1088;&#1086;&#1075;&#1088;&#1072;&#1084;&#1084;&#1077;/&#1088;&#1072;&#1089;&#1095;&#1077;&#1090;%20&#1074;&#1077;&#1088;&#1080;&#1092;&#1080;&#1082;&#1072;&#1094;&#1080;&#1080;%2030.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мер"/>
      <sheetName val="6"/>
      <sheetName val="7"/>
      <sheetName val="8"/>
      <sheetName val="9"/>
      <sheetName val="10"/>
      <sheetName val="11"/>
      <sheetName val="12"/>
      <sheetName val="13"/>
      <sheetName val="14"/>
      <sheetName val="15 а"/>
      <sheetName val="15 б"/>
      <sheetName val="16"/>
      <sheetName val="17"/>
      <sheetName val="20"/>
      <sheetName val="21"/>
      <sheetName val="23"/>
      <sheetName val="24"/>
      <sheetName val="28"/>
      <sheetName val="31"/>
      <sheetName val="33"/>
    </sheetNames>
    <sheetDataSet>
      <sheetData sheetId="0" refreshError="1"/>
      <sheetData sheetId="1">
        <row r="11">
          <cell r="C11">
            <v>5.5825440674848386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9">
          <cell r="B9">
            <v>20790</v>
          </cell>
          <cell r="C9">
            <v>16441.919999999998</v>
          </cell>
          <cell r="D9">
            <v>15884</v>
          </cell>
        </row>
        <row r="11">
          <cell r="B11">
            <v>173.16363636363639</v>
          </cell>
        </row>
        <row r="12">
          <cell r="C12">
            <v>7.36</v>
          </cell>
          <cell r="D12">
            <v>7.36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03D36-82DD-41D5-AE2F-0CE9B00642E4}">
  <sheetPr codeName="Sheet12"/>
  <dimension ref="A1:D19"/>
  <sheetViews>
    <sheetView tabSelected="1" workbookViewId="0">
      <selection sqref="A1:D1"/>
    </sheetView>
  </sheetViews>
  <sheetFormatPr defaultRowHeight="15" x14ac:dyDescent="0.25"/>
  <cols>
    <col min="1" max="1" width="90.28515625" customWidth="1"/>
    <col min="2" max="2" width="12.5703125" customWidth="1"/>
    <col min="3" max="3" width="15.7109375" customWidth="1"/>
    <col min="4" max="4" width="12.42578125" customWidth="1"/>
  </cols>
  <sheetData>
    <row r="1" spans="1:4" ht="21" x14ac:dyDescent="0.35">
      <c r="A1" s="13" t="s">
        <v>0</v>
      </c>
      <c r="B1" s="13"/>
      <c r="C1" s="13"/>
      <c r="D1" s="13"/>
    </row>
    <row r="2" spans="1:4" x14ac:dyDescent="0.25">
      <c r="A2" s="1"/>
      <c r="B2" s="2" t="s">
        <v>1</v>
      </c>
      <c r="C2" s="2" t="s">
        <v>2</v>
      </c>
      <c r="D2" s="2" t="s">
        <v>3</v>
      </c>
    </row>
    <row r="3" spans="1:4" x14ac:dyDescent="0.25">
      <c r="A3" s="3" t="s">
        <v>4</v>
      </c>
      <c r="B3" s="4"/>
      <c r="C3" s="5"/>
      <c r="D3" s="5"/>
    </row>
    <row r="4" spans="1:4" x14ac:dyDescent="0.25">
      <c r="A4" s="3" t="s">
        <v>5</v>
      </c>
      <c r="B4" s="4"/>
      <c r="C4" s="4"/>
      <c r="D4" s="4"/>
    </row>
    <row r="5" spans="1:4" x14ac:dyDescent="0.25">
      <c r="A5" s="3" t="s">
        <v>6</v>
      </c>
      <c r="B5" s="4"/>
      <c r="C5" s="4"/>
      <c r="D5" s="4"/>
    </row>
    <row r="6" spans="1:4" x14ac:dyDescent="0.25">
      <c r="A6" s="3" t="s">
        <v>7</v>
      </c>
      <c r="B6" s="3">
        <f>B3*B4</f>
        <v>0</v>
      </c>
      <c r="C6" s="3">
        <f>C3*C4</f>
        <v>0</v>
      </c>
      <c r="D6" s="3">
        <f>D3*D4</f>
        <v>0</v>
      </c>
    </row>
    <row r="7" spans="1:4" x14ac:dyDescent="0.25">
      <c r="A7" s="3" t="s">
        <v>8</v>
      </c>
      <c r="B7" s="4"/>
      <c r="C7" s="4"/>
      <c r="D7" s="4"/>
    </row>
    <row r="8" spans="1:4" x14ac:dyDescent="0.25">
      <c r="A8" s="3" t="s">
        <v>9</v>
      </c>
      <c r="B8" s="4"/>
      <c r="C8" s="4"/>
      <c r="D8" s="6"/>
    </row>
    <row r="9" spans="1:4" x14ac:dyDescent="0.25">
      <c r="A9" s="3" t="s">
        <v>10</v>
      </c>
      <c r="B9" s="3">
        <f>B6*((B7-B8)/100)</f>
        <v>0</v>
      </c>
      <c r="C9" s="3">
        <f t="shared" ref="C9:D9" si="0">C6*((C7-C8)/100)</f>
        <v>0</v>
      </c>
      <c r="D9" s="3">
        <f t="shared" si="0"/>
        <v>0</v>
      </c>
    </row>
    <row r="10" spans="1:4" ht="30" x14ac:dyDescent="0.25">
      <c r="A10" s="7" t="s">
        <v>11</v>
      </c>
      <c r="B10" s="4"/>
      <c r="C10" s="4"/>
      <c r="D10" s="4"/>
    </row>
    <row r="11" spans="1:4" x14ac:dyDescent="0.25">
      <c r="A11" s="3" t="s">
        <v>12</v>
      </c>
      <c r="B11" s="8" t="e">
        <f>B6/B9*142.86</f>
        <v>#DIV/0!</v>
      </c>
      <c r="C11" s="8" t="e">
        <f t="shared" ref="C11:D11" si="1">C6/C9*142.86</f>
        <v>#DIV/0!</v>
      </c>
      <c r="D11" s="8" t="e">
        <f t="shared" si="1"/>
        <v>#DIV/0!</v>
      </c>
    </row>
    <row r="12" spans="1:4" x14ac:dyDescent="0.25">
      <c r="A12" s="3" t="s">
        <v>13</v>
      </c>
      <c r="B12" s="8"/>
      <c r="C12" s="9"/>
      <c r="D12" s="9"/>
    </row>
    <row r="13" spans="1:4" x14ac:dyDescent="0.25">
      <c r="A13" s="3" t="s">
        <v>14</v>
      </c>
      <c r="B13" s="3"/>
      <c r="C13" s="10" t="e">
        <f>'[1]11'!B9*'[1]11'!B11/1000-'[1]11'!C9*C11*(1-'[1]11'!C12/100)/1000</f>
        <v>#DIV/0!</v>
      </c>
      <c r="D13" s="10" t="e">
        <f>'[1]11'!B9*'[1]11'!B11/1000-'[1]11'!D9*D11*(1-'[1]11'!D12/100)/1000</f>
        <v>#DIV/0!</v>
      </c>
    </row>
    <row r="14" spans="1:4" x14ac:dyDescent="0.25">
      <c r="A14" s="3" t="s">
        <v>15</v>
      </c>
      <c r="B14" s="3">
        <f>B9*B10</f>
        <v>0</v>
      </c>
      <c r="C14" s="11">
        <f>C9*(1-C12/100)*C10</f>
        <v>0</v>
      </c>
      <c r="D14" s="11">
        <f>D9*(1-D12/100)*D10</f>
        <v>0</v>
      </c>
    </row>
    <row r="15" spans="1:4" x14ac:dyDescent="0.25">
      <c r="A15" s="3" t="s">
        <v>16</v>
      </c>
      <c r="B15" s="3"/>
      <c r="C15" s="4"/>
      <c r="D15" s="4"/>
    </row>
    <row r="16" spans="1:4" x14ac:dyDescent="0.25">
      <c r="A16" s="3" t="s">
        <v>17</v>
      </c>
      <c r="B16" s="3"/>
      <c r="C16" s="4"/>
      <c r="D16" s="9"/>
    </row>
    <row r="17" spans="1:4" x14ac:dyDescent="0.25">
      <c r="A17" s="3" t="s">
        <v>18</v>
      </c>
      <c r="B17" s="3"/>
      <c r="C17" s="8">
        <f>(B14-C14)*C15*C16/100000000</f>
        <v>0</v>
      </c>
      <c r="D17" s="8">
        <f>(B14-D14)*D15*D16/100000000</f>
        <v>0</v>
      </c>
    </row>
    <row r="18" spans="1:4" x14ac:dyDescent="0.25">
      <c r="A18" s="12" t="s">
        <v>19</v>
      </c>
      <c r="B18" s="3"/>
      <c r="C18" s="10" t="e">
        <f>C17+C13</f>
        <v>#DIV/0!</v>
      </c>
      <c r="D18" s="10" t="e">
        <f>D17+D13</f>
        <v>#DIV/0!</v>
      </c>
    </row>
    <row r="19" spans="1:4" x14ac:dyDescent="0.25">
      <c r="A19" s="3" t="s">
        <v>20</v>
      </c>
      <c r="B19" s="3"/>
      <c r="C19" s="14" t="e">
        <f>C18-D18</f>
        <v>#DIV/0!</v>
      </c>
      <c r="D19" s="15"/>
    </row>
  </sheetData>
  <sheetProtection password="E5EA" sheet="1" objects="1" scenarios="1"/>
  <mergeCells count="2">
    <mergeCell ref="A1:D1"/>
    <mergeCell ref="C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2024-06-14T14:32:22Z</dcterms:created>
  <dcterms:modified xsi:type="dcterms:W3CDTF">2024-06-17T06:45:48Z</dcterms:modified>
</cp:coreProperties>
</file>